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Лист1" sheetId="1" r:id="rId1"/>
  </sheets>
  <definedNames>
    <definedName name="_xlnm.Print_Area" localSheetId="0">'Лист1'!$A$2:$H$72</definedName>
  </definedNames>
  <calcPr fullCalcOnLoad="1"/>
</workbook>
</file>

<file path=xl/sharedStrings.xml><?xml version="1.0" encoding="utf-8"?>
<sst xmlns="http://schemas.openxmlformats.org/spreadsheetml/2006/main" count="149" uniqueCount="134">
  <si>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</si>
  <si>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</si>
  <si>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</si>
  <si>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</si>
  <si>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</si>
  <si>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</si>
  <si>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</si>
  <si>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</si>
  <si>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</si>
  <si>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</si>
  <si>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</si>
  <si>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</si>
  <si>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</si>
  <si>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</si>
  <si>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</si>
  <si>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</si>
  <si>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</si>
  <si>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</si>
  <si>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</si>
  <si>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</si>
  <si>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</si>
  <si>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</si>
  <si>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</si>
  <si>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</si>
  <si>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</si>
  <si>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</si>
  <si>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</si>
  <si>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</si>
  <si>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</si>
  <si>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</si>
  <si>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</si>
  <si>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Обслуживание государственного и муниципального долга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</si>
  <si>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</si>
  <si>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</si>
  <si>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</si>
  <si>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</si>
  <si>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</si>
  <si>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</si>
  <si>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</si>
  <si>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</si>
  <si>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</si>
  <si>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</si>
  <si>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</si>
  <si>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</si>
  <si>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</si>
  <si>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</si>
  <si>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</si>
  <si>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</si>
  <si>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</si>
  <si>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</si>
  <si>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</si>
  <si>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</si>
  <si>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НАЛОГИ НА ИМУЩЕСТВО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</si>
  <si>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</si>
  <si>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</si>
  <si>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</si>
  <si>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</si>
  <si>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</si>
  <si>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</si>
  <si>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</si>
  <si>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</si>
  <si>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Земельный налог</t>
  </si>
  <si>
    <t>-</t>
  </si>
  <si>
    <t>Прочие поступления от денежных взысканий (штрафов)</t>
  </si>
  <si>
    <t>Субсидии по переселению  граждан из аварийного жилищного фонда - Фонд содействия реформированию ЖКХ</t>
  </si>
  <si>
    <t>Субсидии по переселению  граждан из аварийного жилищного фонда за счет средств областного бюджета</t>
  </si>
  <si>
    <t>Прочие субсидии бюджетам городских поселений</t>
  </si>
  <si>
    <t>ПРОЧИЕ БЕЗВОЗМЕЗДНЫЕ ПОСТУПЛЕНИЯ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</si>
  <si>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</si>
  <si>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</si>
  <si>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</si>
  <si>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</si>
  <si>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</si>
  <si>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</si>
  <si>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</si>
  <si>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</si>
  <si>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</si>
  <si>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</si>
  <si>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Субсидии бюджетам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</si>
  <si>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</si>
  <si>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</si>
  <si>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отклонение (факт 2017-2016)</t>
  </si>
  <si>
    <t>Охрана окружающей среды</t>
  </si>
  <si>
    <t>0600</t>
  </si>
  <si>
    <t>Сбор, удаление отходов и очистка сточных вод</t>
  </si>
  <si>
    <t>0602</t>
  </si>
  <si>
    <t>Обслуживание государственного внутреннего и муниципального долга</t>
  </si>
  <si>
    <t>Молодежная политика</t>
  </si>
  <si>
    <t>Дорожное хозяйство (дорожные фонды)</t>
  </si>
  <si>
    <t>Уточненный план  на  2017 год</t>
  </si>
  <si>
    <t>Иные межбюджетные трансферты</t>
  </si>
  <si>
    <t>Доходы от продажи земельных участков, находящихся в собственности городских поселений</t>
  </si>
  <si>
    <t>Социальное обеспечение населения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</si>
  <si>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</si>
  <si>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</si>
  <si>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>202  15001</t>
  </si>
  <si>
    <t xml:space="preserve">2 02 20000 </t>
  </si>
  <si>
    <t xml:space="preserve">2 02 20298 </t>
  </si>
  <si>
    <t xml:space="preserve">2 02 20302 </t>
  </si>
  <si>
    <t xml:space="preserve">2 02 25555 </t>
  </si>
  <si>
    <t xml:space="preserve">2 02 29999 </t>
  </si>
  <si>
    <t xml:space="preserve">2 02 04000 </t>
  </si>
  <si>
    <t xml:space="preserve">2 07 00000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</si>
  <si>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</si>
  <si>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</si>
  <si>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</si>
  <si>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</si>
  <si>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</si>
  <si>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</si>
  <si>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1 06 00000 </t>
  </si>
  <si>
    <t xml:space="preserve">1 06 01000 </t>
  </si>
  <si>
    <t xml:space="preserve">1 06 06000 </t>
  </si>
  <si>
    <t>1 11 00000</t>
  </si>
  <si>
    <t xml:space="preserve">1 11 05000 </t>
  </si>
  <si>
    <t xml:space="preserve">1 11 05010 </t>
  </si>
  <si>
    <t xml:space="preserve">1 11 05030 </t>
  </si>
  <si>
    <t xml:space="preserve">1 11 07000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</si>
  <si>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</si>
  <si>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</si>
  <si>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</si>
  <si>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</si>
  <si>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</si>
  <si>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</si>
  <si>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1 16 37000 </t>
  </si>
  <si>
    <t xml:space="preserve">1 16 90000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</si>
  <si>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</si>
  <si>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</si>
  <si>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</si>
  <si>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</si>
  <si>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>Исполнено за девять месяцев 2017 года</t>
  </si>
  <si>
    <t>% исполнения за девять месяцев   2017 года</t>
  </si>
  <si>
    <t>Исполнено за девять месяцев   2016 года</t>
  </si>
  <si>
    <t>% исполнения за девять месяцев 2016 года</t>
  </si>
  <si>
    <t>Отчет об исполнении бюджета Гагаринского городского поселения Гагаринского района Смоленской области за девять месяцев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</si>
</sst>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3" fillId="0" borderId="11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5" fillId="32" borderId="0" xfId="0" applyNumberFormat="1" applyFont="1" applyFill="1" applyAlignment="1">
      <alignment/>
    </xf>
    <xf numFmtId="170" fontId="8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1" fillId="33" borderId="0" xfId="0" applyNumberFormat="1" applyFont="1" applyFill="1" applyAlignment="1">
      <alignment/>
    </xf>
    <xf numFmtId="170" fontId="2" fillId="0" borderId="10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" fillId="0" borderId="0" xfId="0" applyNumberFormat="1" applyFont="1" applyFill="1" applyAlignment="1">
      <alignment/>
    </xf>
    <xf numFmtId="170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vertical="center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1" fillId="34" borderId="0" xfId="0" applyNumberFormat="1" applyFont="1" applyFill="1" applyAlignment="1">
      <alignment/>
    </xf>
    <xf numFmtId="170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0" fontId="1" fillId="14" borderId="12" xfId="0" applyNumberFormat="1" applyFont="1" applyFill="1" applyBorder="1" applyAlignment="1">
      <alignment vertical="top"/>
    </xf>
    <xf numFmtId="170" fontId="2" fillId="14" borderId="10" xfId="0" applyNumberFormat="1" applyFont="1" applyFill="1" applyBorder="1" applyAlignment="1">
      <alignment horizontal="center" vertical="top" wrapText="1"/>
    </xf>
    <xf numFmtId="170" fontId="1" fillId="14" borderId="0" xfId="0" applyNumberFormat="1" applyFont="1" applyFill="1" applyAlignment="1">
      <alignment/>
    </xf>
    <xf numFmtId="170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0" fontId="3" fillId="8" borderId="10" xfId="0" applyNumberFormat="1" applyFont="1" applyFill="1" applyBorder="1" applyAlignment="1">
      <alignment horizontal="center" vertical="center" wrapText="1"/>
    </xf>
    <xf numFmtId="170" fontId="1" fillId="8" borderId="0" xfId="0" applyNumberFormat="1" applyFont="1" applyFill="1" applyAlignment="1">
      <alignment/>
    </xf>
    <xf numFmtId="0" fontId="46" fillId="35" borderId="13" xfId="0" applyFont="1" applyFill="1" applyBorder="1" applyAlignment="1">
      <alignment horizontal="left" vertical="top" wrapText="1"/>
    </xf>
    <xf numFmtId="170" fontId="8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170" fontId="9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justify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 quotePrefix="1">
      <alignment horizontal="center" vertical="center" wrapText="1"/>
    </xf>
    <xf numFmtId="170" fontId="2" fillId="0" borderId="10" xfId="0" applyNumberFormat="1" applyFont="1" applyFill="1" applyBorder="1" applyAlignment="1" quotePrefix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top" wrapText="1"/>
    </xf>
    <xf numFmtId="170" fontId="3" fillId="36" borderId="10" xfId="0" applyNumberFormat="1" applyFont="1" applyFill="1" applyBorder="1" applyAlignment="1">
      <alignment horizontal="center" vertical="top" wrapText="1"/>
    </xf>
    <xf numFmtId="170" fontId="3" fillId="36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170" fontId="5" fillId="36" borderId="10" xfId="0" applyNumberFormat="1" applyFont="1" applyFill="1" applyBorder="1" applyAlignment="1">
      <alignment horizontal="center" vertical="justify"/>
    </xf>
    <xf numFmtId="170" fontId="3" fillId="0" borderId="1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Alignment="1">
      <alignment/>
    </xf>
    <xf numFmtId="170" fontId="8" fillId="0" borderId="0" xfId="0" applyNumberFormat="1" applyFont="1" applyFill="1" applyAlignment="1">
      <alignment/>
    </xf>
    <xf numFmtId="170" fontId="9" fillId="0" borderId="0" xfId="0" applyNumberFormat="1" applyFont="1" applyFill="1" applyAlignment="1">
      <alignment/>
    </xf>
    <xf numFmtId="170" fontId="5" fillId="33" borderId="10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170" fontId="10" fillId="0" borderId="14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76"/>
  <sheetViews>
    <sheetView tabSelected="1" zoomScaleSheetLayoutView="100" zoomScalePageLayoutView="0" workbookViewId="0" topLeftCell="A1">
      <pane xSplit="2" ySplit="3" topLeftCell="C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0" sqref="A30"/>
    </sheetView>
  </sheetViews>
  <sheetFormatPr defaultColWidth="9.125" defaultRowHeight="12.75"/>
  <cols>
    <col min="1" max="1" width="48.50390625" style="4" customWidth="1"/>
    <col min="2" max="2" width="11.00390625" style="20" customWidth="1"/>
    <col min="3" max="3" width="12.125" style="4" customWidth="1"/>
    <col min="4" max="5" width="11.50390625" style="4" customWidth="1"/>
    <col min="6" max="6" width="10.625" style="4" customWidth="1"/>
    <col min="7" max="9" width="12.375" style="4" customWidth="1"/>
    <col min="10" max="16384" width="9.125" style="4" customWidth="1"/>
  </cols>
  <sheetData>
    <row r="2" spans="1:8" ht="41.25" customHeight="1">
      <c r="A2" s="76" t="s">
        <v>133</v>
      </c>
      <c r="B2" s="76"/>
      <c r="C2" s="76"/>
      <c r="D2" s="76"/>
      <c r="E2" s="76"/>
      <c r="F2" s="76"/>
      <c r="G2" s="76"/>
      <c r="H2" s="76"/>
    </row>
    <row r="3" spans="1:63" ht="66">
      <c r="A3" s="5" t="s">
        <v>0</v>
      </c>
      <c r="B3" s="16" t="s">
        <v>1</v>
      </c>
      <c r="C3" s="3" t="s">
        <v>89</v>
      </c>
      <c r="D3" s="3" t="s">
        <v>129</v>
      </c>
      <c r="E3" s="3" t="s">
        <v>130</v>
      </c>
      <c r="F3" s="3" t="s">
        <v>131</v>
      </c>
      <c r="G3" s="3" t="s">
        <v>81</v>
      </c>
      <c r="H3" s="3" t="s">
        <v>132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</row>
    <row r="4" spans="1:63" s="6" customFormat="1" ht="18" customHeight="1">
      <c r="A4" s="60" t="s">
        <v>44</v>
      </c>
      <c r="B4" s="59" t="s">
        <v>104</v>
      </c>
      <c r="C4" s="60">
        <f>C5+C7+C9+C12+C17+C19+C22+C25</f>
        <v>101057.80000000002</v>
      </c>
      <c r="D4" s="60">
        <f>D5+D7+D9+D12+D17+D19+D22+D25</f>
        <v>73544.6</v>
      </c>
      <c r="E4" s="60">
        <f aca="true" t="shared" si="0" ref="E4:E11">D4/C4*100</f>
        <v>72.77478828947393</v>
      </c>
      <c r="F4" s="60">
        <f>F5+F7+F9+F12+F17+F19+F22+F25</f>
        <v>60197.4</v>
      </c>
      <c r="G4" s="60">
        <f>D4-F4</f>
        <v>13347.200000000004</v>
      </c>
      <c r="H4" s="61">
        <v>77.9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</row>
    <row r="5" spans="1:63" s="7" customFormat="1" ht="15.75" customHeight="1">
      <c r="A5" s="22" t="s">
        <v>33</v>
      </c>
      <c r="B5" s="73" t="s">
        <v>105</v>
      </c>
      <c r="C5" s="24">
        <f>C6</f>
        <v>68686.8</v>
      </c>
      <c r="D5" s="24">
        <f>D6</f>
        <v>50322.3</v>
      </c>
      <c r="E5" s="24">
        <f t="shared" si="0"/>
        <v>73.26342179283355</v>
      </c>
      <c r="F5" s="29">
        <f>F6</f>
        <v>34939.6</v>
      </c>
      <c r="G5" s="24">
        <f aca="true" t="shared" si="1" ref="G5:G37">D5-F5</f>
        <v>15382.700000000004</v>
      </c>
      <c r="H5" s="46">
        <v>92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</row>
    <row r="6" spans="1:63" ht="15.75" customHeight="1">
      <c r="A6" s="25" t="s">
        <v>34</v>
      </c>
      <c r="B6" s="26" t="s">
        <v>106</v>
      </c>
      <c r="C6" s="1">
        <v>68686.8</v>
      </c>
      <c r="D6" s="1">
        <v>50322.3</v>
      </c>
      <c r="E6" s="1">
        <f t="shared" si="0"/>
        <v>73.26342179283355</v>
      </c>
      <c r="F6" s="1">
        <v>34939.6</v>
      </c>
      <c r="G6" s="1">
        <f t="shared" si="1"/>
        <v>15382.700000000004</v>
      </c>
      <c r="H6" s="47">
        <v>92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</row>
    <row r="7" spans="1:63" s="7" customFormat="1" ht="27">
      <c r="A7" s="22" t="s">
        <v>55</v>
      </c>
      <c r="B7" s="28" t="s">
        <v>107</v>
      </c>
      <c r="C7" s="29">
        <f>C8</f>
        <v>1507.6</v>
      </c>
      <c r="D7" s="29">
        <f>D8</f>
        <v>1202.2</v>
      </c>
      <c r="E7" s="29">
        <f t="shared" si="0"/>
        <v>79.74263730432476</v>
      </c>
      <c r="F7" s="29">
        <f>F8</f>
        <v>1358.2</v>
      </c>
      <c r="G7" s="29">
        <f>D7-F7</f>
        <v>-156</v>
      </c>
      <c r="H7" s="48">
        <v>114.6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</row>
    <row r="8" spans="1:63" ht="15" customHeight="1">
      <c r="A8" s="25" t="s">
        <v>53</v>
      </c>
      <c r="B8" s="26" t="s">
        <v>108</v>
      </c>
      <c r="C8" s="1">
        <v>1507.6</v>
      </c>
      <c r="D8" s="1">
        <v>1202.2</v>
      </c>
      <c r="E8" s="1">
        <f t="shared" si="0"/>
        <v>79.74263730432476</v>
      </c>
      <c r="F8" s="1">
        <v>1358.2</v>
      </c>
      <c r="G8" s="1">
        <f>D8-F8</f>
        <v>-156</v>
      </c>
      <c r="H8" s="47">
        <v>114.6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</row>
    <row r="9" spans="1:63" s="7" customFormat="1" ht="16.5" customHeight="1">
      <c r="A9" s="22" t="s">
        <v>52</v>
      </c>
      <c r="B9" s="23" t="s">
        <v>109</v>
      </c>
      <c r="C9" s="29">
        <f>C10+C11</f>
        <v>24914.8</v>
      </c>
      <c r="D9" s="29">
        <f>D10+D11</f>
        <v>14513.5</v>
      </c>
      <c r="E9" s="29">
        <f t="shared" si="0"/>
        <v>58.25252460384992</v>
      </c>
      <c r="F9" s="29">
        <f>F10+F11</f>
        <v>15051.800000000001</v>
      </c>
      <c r="G9" s="1">
        <f>D9-F9</f>
        <v>-538.3000000000011</v>
      </c>
      <c r="H9" s="48">
        <v>57.4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</row>
    <row r="10" spans="1:63" ht="15" customHeight="1">
      <c r="A10" s="25" t="s">
        <v>60</v>
      </c>
      <c r="B10" s="26" t="s">
        <v>110</v>
      </c>
      <c r="C10" s="1">
        <v>4100</v>
      </c>
      <c r="D10" s="1">
        <v>1125.3</v>
      </c>
      <c r="E10" s="1">
        <f t="shared" si="0"/>
        <v>27.44634146341463</v>
      </c>
      <c r="F10" s="1">
        <v>641.2</v>
      </c>
      <c r="G10" s="1">
        <f>D10-F10</f>
        <v>484.0999999999999</v>
      </c>
      <c r="H10" s="47">
        <v>17.3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</row>
    <row r="11" spans="1:63" ht="17.25" customHeight="1">
      <c r="A11" s="25" t="s">
        <v>61</v>
      </c>
      <c r="B11" s="26" t="s">
        <v>111</v>
      </c>
      <c r="C11" s="1">
        <v>20814.8</v>
      </c>
      <c r="D11" s="1">
        <v>13388.2</v>
      </c>
      <c r="E11" s="1">
        <f t="shared" si="0"/>
        <v>64.32057958760113</v>
      </c>
      <c r="F11" s="1">
        <v>14410.6</v>
      </c>
      <c r="G11" s="1">
        <f>D11-F11</f>
        <v>-1022.3999999999996</v>
      </c>
      <c r="H11" s="47">
        <v>64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</row>
    <row r="12" spans="1:63" s="8" customFormat="1" ht="41.25">
      <c r="A12" s="22" t="s">
        <v>35</v>
      </c>
      <c r="B12" s="23" t="s">
        <v>112</v>
      </c>
      <c r="C12" s="24">
        <f>C13+C16</f>
        <v>5091.3</v>
      </c>
      <c r="D12" s="24">
        <f>D13+D16</f>
        <v>5212.5</v>
      </c>
      <c r="E12" s="24">
        <f aca="true" t="shared" si="2" ref="E12:E18">D12/C12*100</f>
        <v>102.38053149490307</v>
      </c>
      <c r="F12" s="24">
        <f>F13+F16</f>
        <v>6025.200000000001</v>
      </c>
      <c r="G12" s="24">
        <f t="shared" si="1"/>
        <v>-812.7000000000007</v>
      </c>
      <c r="H12" s="49">
        <v>66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</row>
    <row r="13" spans="1:63" s="8" customFormat="1" ht="26.25">
      <c r="A13" s="25" t="s">
        <v>36</v>
      </c>
      <c r="B13" s="26" t="s">
        <v>113</v>
      </c>
      <c r="C13" s="1">
        <f>C14+C15</f>
        <v>5091.3</v>
      </c>
      <c r="D13" s="1">
        <f>D14+D15</f>
        <v>5149.5</v>
      </c>
      <c r="E13" s="30">
        <f t="shared" si="2"/>
        <v>101.14312650992869</v>
      </c>
      <c r="F13" s="1">
        <f>F14+F15</f>
        <v>6011.200000000001</v>
      </c>
      <c r="G13" s="1">
        <f t="shared" si="1"/>
        <v>-861.7000000000007</v>
      </c>
      <c r="H13" s="50">
        <v>65.9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</row>
    <row r="14" spans="1:63" ht="26.25">
      <c r="A14" s="51" t="s">
        <v>37</v>
      </c>
      <c r="B14" s="52" t="s">
        <v>114</v>
      </c>
      <c r="C14" s="30">
        <v>3030</v>
      </c>
      <c r="D14" s="30">
        <v>3482</v>
      </c>
      <c r="E14" s="30">
        <f t="shared" si="2"/>
        <v>114.91749174917491</v>
      </c>
      <c r="F14" s="30">
        <v>4393.8</v>
      </c>
      <c r="G14" s="30">
        <f t="shared" si="1"/>
        <v>-911.8000000000002</v>
      </c>
      <c r="H14" s="53">
        <v>66.9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</row>
    <row r="15" spans="1:63" s="7" customFormat="1" ht="18" customHeight="1">
      <c r="A15" s="51" t="s">
        <v>38</v>
      </c>
      <c r="B15" s="52" t="s">
        <v>115</v>
      </c>
      <c r="C15" s="30">
        <v>2061.3</v>
      </c>
      <c r="D15" s="30">
        <v>1667.5</v>
      </c>
      <c r="E15" s="30">
        <f t="shared" si="2"/>
        <v>80.89555135108911</v>
      </c>
      <c r="F15" s="30">
        <v>1617.4</v>
      </c>
      <c r="G15" s="30">
        <f t="shared" si="1"/>
        <v>50.09999999999991</v>
      </c>
      <c r="H15" s="54">
        <v>63.1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</row>
    <row r="16" spans="1:63" ht="16.5" customHeight="1">
      <c r="A16" s="25" t="s">
        <v>39</v>
      </c>
      <c r="B16" s="26" t="s">
        <v>116</v>
      </c>
      <c r="C16" s="1">
        <v>0</v>
      </c>
      <c r="D16" s="1">
        <v>63</v>
      </c>
      <c r="E16" s="30" t="s">
        <v>62</v>
      </c>
      <c r="F16" s="1">
        <v>14</v>
      </c>
      <c r="G16" s="1">
        <f t="shared" si="1"/>
        <v>49</v>
      </c>
      <c r="H16" s="47" t="s">
        <v>62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</row>
    <row r="17" spans="1:63" ht="27">
      <c r="A17" s="22" t="s">
        <v>80</v>
      </c>
      <c r="B17" s="23" t="s">
        <v>117</v>
      </c>
      <c r="C17" s="24">
        <f>C18</f>
        <v>105</v>
      </c>
      <c r="D17" s="24">
        <f>D18</f>
        <v>116.3</v>
      </c>
      <c r="E17" s="30">
        <f t="shared" si="2"/>
        <v>110.76190476190474</v>
      </c>
      <c r="F17" s="24">
        <f>F18</f>
        <v>47.9</v>
      </c>
      <c r="G17" s="1">
        <f t="shared" si="1"/>
        <v>68.4</v>
      </c>
      <c r="H17" s="46">
        <v>24.8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</row>
    <row r="18" spans="1:63" ht="26.25">
      <c r="A18" s="25" t="s">
        <v>79</v>
      </c>
      <c r="B18" s="26" t="s">
        <v>118</v>
      </c>
      <c r="C18" s="1">
        <v>105</v>
      </c>
      <c r="D18" s="1">
        <v>116.3</v>
      </c>
      <c r="E18" s="30">
        <f t="shared" si="2"/>
        <v>110.76190476190474</v>
      </c>
      <c r="F18" s="1">
        <v>47.9</v>
      </c>
      <c r="G18" s="1">
        <f t="shared" si="1"/>
        <v>68.4</v>
      </c>
      <c r="H18" s="50">
        <v>24.8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</row>
    <row r="19" spans="1:63" s="7" customFormat="1" ht="27">
      <c r="A19" s="22" t="s">
        <v>40</v>
      </c>
      <c r="B19" s="23" t="s">
        <v>119</v>
      </c>
      <c r="C19" s="24">
        <f>C20+C21</f>
        <v>0</v>
      </c>
      <c r="D19" s="24">
        <f>D20+D21</f>
        <v>1161.9</v>
      </c>
      <c r="E19" s="24" t="s">
        <v>62</v>
      </c>
      <c r="F19" s="24">
        <f>F20+F21</f>
        <v>2087.5</v>
      </c>
      <c r="G19" s="24">
        <f t="shared" si="1"/>
        <v>-925.5999999999999</v>
      </c>
      <c r="H19" s="49">
        <v>174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</row>
    <row r="20" spans="1:63" ht="26.25">
      <c r="A20" s="25" t="s">
        <v>75</v>
      </c>
      <c r="B20" s="26" t="s">
        <v>121</v>
      </c>
      <c r="C20" s="1">
        <v>0</v>
      </c>
      <c r="D20" s="1">
        <v>1161.9</v>
      </c>
      <c r="E20" s="30" t="s">
        <v>62</v>
      </c>
      <c r="F20" s="1">
        <v>2087.5</v>
      </c>
      <c r="G20" s="1">
        <f>D20-F20</f>
        <v>-925.5999999999999</v>
      </c>
      <c r="H20" s="50">
        <v>174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</row>
    <row r="21" spans="1:63" ht="26.25">
      <c r="A21" s="25" t="s">
        <v>91</v>
      </c>
      <c r="B21" s="26" t="s">
        <v>120</v>
      </c>
      <c r="C21" s="1">
        <v>0</v>
      </c>
      <c r="D21" s="1">
        <v>0</v>
      </c>
      <c r="E21" s="30" t="s">
        <v>62</v>
      </c>
      <c r="F21" s="1">
        <v>0</v>
      </c>
      <c r="G21" s="1">
        <f t="shared" si="1"/>
        <v>0</v>
      </c>
      <c r="H21" s="50" t="s">
        <v>62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</row>
    <row r="22" spans="1:63" ht="18.75" customHeight="1">
      <c r="A22" s="22" t="s">
        <v>41</v>
      </c>
      <c r="B22" s="23" t="s">
        <v>122</v>
      </c>
      <c r="C22" s="24">
        <f>C23+C24</f>
        <v>752.3</v>
      </c>
      <c r="D22" s="24">
        <f>D23+D24</f>
        <v>981.1</v>
      </c>
      <c r="E22" s="24">
        <f>D22/C22*100</f>
        <v>130.4133989100093</v>
      </c>
      <c r="F22" s="24">
        <f>F23+F24</f>
        <v>668.6999999999999</v>
      </c>
      <c r="G22" s="24">
        <f t="shared" si="1"/>
        <v>312.4000000000001</v>
      </c>
      <c r="H22" s="49">
        <v>49.8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</row>
    <row r="23" spans="1:63" ht="42" customHeight="1">
      <c r="A23" s="25" t="s">
        <v>94</v>
      </c>
      <c r="B23" s="26" t="s">
        <v>123</v>
      </c>
      <c r="C23" s="1">
        <v>700</v>
      </c>
      <c r="D23" s="1">
        <v>899.1</v>
      </c>
      <c r="E23" s="30">
        <f>D23/C23*100</f>
        <v>128.44285714285715</v>
      </c>
      <c r="F23" s="1">
        <v>642.9</v>
      </c>
      <c r="G23" s="1">
        <f t="shared" si="1"/>
        <v>256.20000000000005</v>
      </c>
      <c r="H23" s="50">
        <v>47.9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</row>
    <row r="24" spans="1:63" ht="20.25" customHeight="1">
      <c r="A24" s="25" t="s">
        <v>63</v>
      </c>
      <c r="B24" s="26" t="s">
        <v>124</v>
      </c>
      <c r="C24" s="1">
        <v>52.3</v>
      </c>
      <c r="D24" s="1">
        <v>82</v>
      </c>
      <c r="E24" s="30">
        <f>D24/C24*100</f>
        <v>156.78776290630975</v>
      </c>
      <c r="F24" s="1">
        <v>25.8</v>
      </c>
      <c r="G24" s="1">
        <f t="shared" si="1"/>
        <v>56.2</v>
      </c>
      <c r="H24" s="50" t="s">
        <v>62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</row>
    <row r="25" spans="1:63" ht="13.5">
      <c r="A25" s="22" t="s">
        <v>126</v>
      </c>
      <c r="B25" s="23" t="s">
        <v>125</v>
      </c>
      <c r="C25" s="24">
        <v>0</v>
      </c>
      <c r="D25" s="24">
        <v>34.8</v>
      </c>
      <c r="E25" s="29" t="s">
        <v>62</v>
      </c>
      <c r="F25" s="24">
        <v>18.5</v>
      </c>
      <c r="G25" s="24">
        <f t="shared" si="1"/>
        <v>16.299999999999997</v>
      </c>
      <c r="H25" s="49" t="s">
        <v>62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</row>
    <row r="26" spans="1:63" ht="21" customHeight="1">
      <c r="A26" s="60" t="s">
        <v>42</v>
      </c>
      <c r="B26" s="59" t="s">
        <v>127</v>
      </c>
      <c r="C26" s="60">
        <f>C27+C36+C35</f>
        <v>77309.8</v>
      </c>
      <c r="D26" s="60">
        <f>D27+D36+D35</f>
        <v>56778.7</v>
      </c>
      <c r="E26" s="60">
        <f aca="true" t="shared" si="3" ref="E26:E35">D26/C26*100</f>
        <v>73.44308224830488</v>
      </c>
      <c r="F26" s="60">
        <f>F27+F36+F35</f>
        <v>20735.1</v>
      </c>
      <c r="G26" s="60">
        <f t="shared" si="1"/>
        <v>36043.6</v>
      </c>
      <c r="H26" s="63">
        <v>29.4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</row>
    <row r="27" spans="1:63" ht="29.25" customHeight="1">
      <c r="A27" s="62" t="s">
        <v>76</v>
      </c>
      <c r="B27" s="28" t="s">
        <v>95</v>
      </c>
      <c r="C27" s="24">
        <f>C28+C29+C34</f>
        <v>77294.8</v>
      </c>
      <c r="D27" s="24">
        <f>D28+D29+D34</f>
        <v>56763.7</v>
      </c>
      <c r="E27" s="24">
        <f t="shared" si="3"/>
        <v>73.43792855405538</v>
      </c>
      <c r="F27" s="24">
        <f>F28+F29+F34</f>
        <v>20735.1</v>
      </c>
      <c r="G27" s="24">
        <f t="shared" si="1"/>
        <v>36028.6</v>
      </c>
      <c r="H27" s="49">
        <v>29.4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</row>
    <row r="28" spans="1:63" ht="26.25" customHeight="1">
      <c r="A28" s="74" t="s">
        <v>77</v>
      </c>
      <c r="B28" s="28" t="s">
        <v>95</v>
      </c>
      <c r="C28" s="29">
        <v>8074.2</v>
      </c>
      <c r="D28" s="29">
        <v>6055.6</v>
      </c>
      <c r="E28" s="29">
        <f t="shared" si="3"/>
        <v>74.99938074360308</v>
      </c>
      <c r="F28" s="29">
        <v>8664.4</v>
      </c>
      <c r="G28" s="29">
        <f>D28-F28</f>
        <v>-2608.7999999999993</v>
      </c>
      <c r="H28" s="55">
        <v>79.1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</row>
    <row r="29" spans="1:63" s="9" customFormat="1" ht="20.25" customHeight="1">
      <c r="A29" s="27" t="s">
        <v>78</v>
      </c>
      <c r="B29" s="28" t="s">
        <v>96</v>
      </c>
      <c r="C29" s="29">
        <f>C30+C31+C33+C32</f>
        <v>67643</v>
      </c>
      <c r="D29" s="29">
        <f>D30+D31+D33+D32</f>
        <v>49130.5</v>
      </c>
      <c r="E29" s="29">
        <f t="shared" si="3"/>
        <v>72.63205357538844</v>
      </c>
      <c r="F29" s="29">
        <f>F30+F31+F33+F32</f>
        <v>12070.7</v>
      </c>
      <c r="G29" s="29">
        <f>D29-F29</f>
        <v>37059.8</v>
      </c>
      <c r="H29" s="55">
        <v>20.2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</row>
    <row r="30" spans="1:63" s="9" customFormat="1" ht="39">
      <c r="A30" s="25" t="s">
        <v>64</v>
      </c>
      <c r="B30" s="26" t="s">
        <v>97</v>
      </c>
      <c r="C30" s="1">
        <v>3804.7</v>
      </c>
      <c r="D30" s="1">
        <v>3804.7</v>
      </c>
      <c r="E30" s="1">
        <f t="shared" si="3"/>
        <v>100</v>
      </c>
      <c r="F30" s="1">
        <v>7491.1</v>
      </c>
      <c r="G30" s="1">
        <f t="shared" si="1"/>
        <v>-3686.4000000000005</v>
      </c>
      <c r="H30" s="50">
        <v>54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</row>
    <row r="31" spans="1:63" s="9" customFormat="1" ht="28.5" customHeight="1">
      <c r="A31" s="25" t="s">
        <v>65</v>
      </c>
      <c r="B31" s="26" t="s">
        <v>98</v>
      </c>
      <c r="C31" s="1">
        <v>21015.7</v>
      </c>
      <c r="D31" s="1">
        <v>20947.6</v>
      </c>
      <c r="E31" s="1">
        <f t="shared" si="3"/>
        <v>99.67595654677216</v>
      </c>
      <c r="F31" s="1">
        <v>3054.1</v>
      </c>
      <c r="G31" s="1">
        <f t="shared" si="1"/>
        <v>17893.5</v>
      </c>
      <c r="H31" s="50">
        <v>44.2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</row>
    <row r="32" spans="1:63" s="9" customFormat="1" ht="54.75" customHeight="1">
      <c r="A32" s="75" t="s">
        <v>93</v>
      </c>
      <c r="B32" s="26" t="s">
        <v>99</v>
      </c>
      <c r="C32" s="1">
        <v>5871</v>
      </c>
      <c r="D32" s="1">
        <v>0</v>
      </c>
      <c r="E32" s="1">
        <f t="shared" si="3"/>
        <v>0</v>
      </c>
      <c r="F32" s="1">
        <v>0</v>
      </c>
      <c r="G32" s="1">
        <f t="shared" si="1"/>
        <v>0</v>
      </c>
      <c r="H32" s="50" t="s">
        <v>62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</row>
    <row r="33" spans="1:63" s="9" customFormat="1" ht="21" customHeight="1">
      <c r="A33" s="25" t="s">
        <v>66</v>
      </c>
      <c r="B33" s="26" t="s">
        <v>100</v>
      </c>
      <c r="C33" s="1">
        <v>36951.6</v>
      </c>
      <c r="D33" s="1">
        <v>24378.2</v>
      </c>
      <c r="E33" s="1">
        <f t="shared" si="3"/>
        <v>65.97332727134956</v>
      </c>
      <c r="F33" s="1">
        <v>1525.5</v>
      </c>
      <c r="G33" s="1">
        <f t="shared" si="1"/>
        <v>22852.7</v>
      </c>
      <c r="H33" s="50">
        <v>3.9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</row>
    <row r="34" spans="1:63" s="9" customFormat="1" ht="21" customHeight="1">
      <c r="A34" s="27" t="s">
        <v>90</v>
      </c>
      <c r="B34" s="28" t="s">
        <v>101</v>
      </c>
      <c r="C34" s="1">
        <v>1577.6</v>
      </c>
      <c r="D34" s="1">
        <v>1577.6</v>
      </c>
      <c r="E34" s="1">
        <f t="shared" si="3"/>
        <v>100</v>
      </c>
      <c r="F34" s="1">
        <v>0</v>
      </c>
      <c r="G34" s="1">
        <f t="shared" si="1"/>
        <v>1577.6</v>
      </c>
      <c r="H34" s="50" t="s">
        <v>62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</row>
    <row r="35" spans="1:63" s="9" customFormat="1" ht="13.5">
      <c r="A35" s="22" t="s">
        <v>67</v>
      </c>
      <c r="B35" s="28" t="s">
        <v>102</v>
      </c>
      <c r="C35" s="29">
        <v>15</v>
      </c>
      <c r="D35" s="29">
        <v>15</v>
      </c>
      <c r="E35" s="1">
        <f t="shared" si="3"/>
        <v>100</v>
      </c>
      <c r="F35" s="29">
        <v>0</v>
      </c>
      <c r="G35" s="1">
        <f t="shared" si="1"/>
        <v>15</v>
      </c>
      <c r="H35" s="55" t="s">
        <v>62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</row>
    <row r="36" spans="1:8" s="21" customFormat="1" ht="33.75" customHeight="1">
      <c r="A36" s="22" t="s">
        <v>128</v>
      </c>
      <c r="B36" s="28" t="s">
        <v>103</v>
      </c>
      <c r="C36" s="29">
        <v>0</v>
      </c>
      <c r="D36" s="29">
        <v>0</v>
      </c>
      <c r="E36" s="29" t="s">
        <v>62</v>
      </c>
      <c r="F36" s="29">
        <v>0</v>
      </c>
      <c r="G36" s="1">
        <f t="shared" si="1"/>
        <v>0</v>
      </c>
      <c r="H36" s="55" t="s">
        <v>62</v>
      </c>
    </row>
    <row r="37" spans="1:63" s="9" customFormat="1" ht="28.5" customHeight="1">
      <c r="A37" s="32" t="s">
        <v>43</v>
      </c>
      <c r="B37" s="31"/>
      <c r="C37" s="32">
        <f>C4+C26</f>
        <v>178367.60000000003</v>
      </c>
      <c r="D37" s="32">
        <f>D4+D26</f>
        <v>130323.3</v>
      </c>
      <c r="E37" s="32">
        <f>D37/C37*100</f>
        <v>73.06444668202072</v>
      </c>
      <c r="F37" s="32">
        <f>F4+F26+F36</f>
        <v>80932.5</v>
      </c>
      <c r="G37" s="32">
        <f t="shared" si="1"/>
        <v>49390.8</v>
      </c>
      <c r="H37" s="68">
        <v>54.7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</row>
    <row r="38" spans="1:63" s="9" customFormat="1" ht="18" customHeight="1">
      <c r="A38" s="78"/>
      <c r="B38" s="79"/>
      <c r="C38" s="79"/>
      <c r="D38" s="79"/>
      <c r="E38" s="79"/>
      <c r="F38" s="79"/>
      <c r="G38" s="79"/>
      <c r="H38" s="8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</row>
    <row r="39" spans="1:63" s="40" customFormat="1" ht="12.75">
      <c r="A39" s="36" t="s">
        <v>2</v>
      </c>
      <c r="B39" s="37"/>
      <c r="C39" s="38"/>
      <c r="D39" s="38"/>
      <c r="E39" s="38"/>
      <c r="F39" s="38"/>
      <c r="G39" s="39"/>
      <c r="H39" s="38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</row>
    <row r="40" spans="1:63" s="35" customFormat="1" ht="12.75">
      <c r="A40" s="33" t="s">
        <v>3</v>
      </c>
      <c r="B40" s="69" t="s">
        <v>4</v>
      </c>
      <c r="C40" s="34">
        <f>SUM(C41:C45)</f>
        <v>10802.300000000001</v>
      </c>
      <c r="D40" s="34">
        <f>SUM(D41:D45)</f>
        <v>2880.2</v>
      </c>
      <c r="E40" s="34">
        <f>D40/C40*100</f>
        <v>26.662840321042736</v>
      </c>
      <c r="F40" s="34">
        <f>SUM(F41:F45)</f>
        <v>3360</v>
      </c>
      <c r="G40" s="34">
        <f>D40-F40</f>
        <v>-479.8000000000002</v>
      </c>
      <c r="H40" s="34">
        <v>48.6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</row>
    <row r="41" spans="1:63" ht="39">
      <c r="A41" s="10" t="s">
        <v>5</v>
      </c>
      <c r="B41" s="70" t="s">
        <v>6</v>
      </c>
      <c r="C41" s="2">
        <v>1487.9</v>
      </c>
      <c r="D41" s="2">
        <v>1011.1</v>
      </c>
      <c r="E41" s="2">
        <f>D41/C41*100</f>
        <v>67.95483567444049</v>
      </c>
      <c r="F41" s="2">
        <v>1019</v>
      </c>
      <c r="G41" s="56">
        <f aca="true" t="shared" si="4" ref="G41:G69">D41-F41</f>
        <v>-7.899999999999977</v>
      </c>
      <c r="H41" s="56">
        <v>66.7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</row>
    <row r="42" spans="1:63" ht="52.5">
      <c r="A42" s="10" t="s">
        <v>7</v>
      </c>
      <c r="B42" s="70" t="s">
        <v>8</v>
      </c>
      <c r="C42" s="2">
        <v>0.2</v>
      </c>
      <c r="D42" s="2">
        <v>0.2</v>
      </c>
      <c r="E42" s="2">
        <f aca="true" t="shared" si="5" ref="E42:E69">D42/C42*100</f>
        <v>100</v>
      </c>
      <c r="F42" s="2">
        <v>91.3</v>
      </c>
      <c r="G42" s="56">
        <f t="shared" si="4"/>
        <v>-91.1</v>
      </c>
      <c r="H42" s="56">
        <v>97.6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</row>
    <row r="43" spans="1:63" ht="39">
      <c r="A43" s="10" t="s">
        <v>9</v>
      </c>
      <c r="B43" s="70" t="s">
        <v>10</v>
      </c>
      <c r="C43" s="2">
        <v>25.8</v>
      </c>
      <c r="D43" s="2">
        <v>25.8</v>
      </c>
      <c r="E43" s="2">
        <f t="shared" si="5"/>
        <v>100</v>
      </c>
      <c r="F43" s="2">
        <v>25.8</v>
      </c>
      <c r="G43" s="56">
        <f t="shared" si="4"/>
        <v>0</v>
      </c>
      <c r="H43" s="56">
        <v>100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</row>
    <row r="44" spans="1:63" ht="12.75">
      <c r="A44" s="10" t="s">
        <v>69</v>
      </c>
      <c r="B44" s="70" t="s">
        <v>70</v>
      </c>
      <c r="C44" s="2">
        <v>2608.8</v>
      </c>
      <c r="D44" s="57">
        <v>0</v>
      </c>
      <c r="E44" s="2">
        <f t="shared" si="5"/>
        <v>0</v>
      </c>
      <c r="F44" s="57">
        <v>0</v>
      </c>
      <c r="G44" s="56">
        <f t="shared" si="4"/>
        <v>0</v>
      </c>
      <c r="H44" s="58">
        <v>0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</row>
    <row r="45" spans="1:63" ht="12.75">
      <c r="A45" s="10" t="s">
        <v>11</v>
      </c>
      <c r="B45" s="71" t="s">
        <v>45</v>
      </c>
      <c r="C45" s="2">
        <v>6679.6</v>
      </c>
      <c r="D45" s="2">
        <v>1843.1</v>
      </c>
      <c r="E45" s="2">
        <f t="shared" si="5"/>
        <v>27.592969638900527</v>
      </c>
      <c r="F45" s="2">
        <v>2223.9</v>
      </c>
      <c r="G45" s="56">
        <f t="shared" si="4"/>
        <v>-380.8000000000002</v>
      </c>
      <c r="H45" s="56">
        <v>59.1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</row>
    <row r="46" spans="1:63" s="35" customFormat="1" ht="26.25">
      <c r="A46" s="33" t="s">
        <v>12</v>
      </c>
      <c r="B46" s="69" t="s">
        <v>13</v>
      </c>
      <c r="C46" s="34">
        <f>SUM(C47:C47)</f>
        <v>814.2</v>
      </c>
      <c r="D46" s="34">
        <f>SUM(D47:D47)</f>
        <v>94.9</v>
      </c>
      <c r="E46" s="34">
        <f t="shared" si="5"/>
        <v>11.655612871530337</v>
      </c>
      <c r="F46" s="34">
        <f>SUM(F47:F47)</f>
        <v>189.9</v>
      </c>
      <c r="G46" s="34">
        <f t="shared" si="4"/>
        <v>-95</v>
      </c>
      <c r="H46" s="34">
        <v>65.5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</row>
    <row r="47" spans="1:63" ht="39">
      <c r="A47" s="10" t="s">
        <v>46</v>
      </c>
      <c r="B47" s="71" t="s">
        <v>14</v>
      </c>
      <c r="C47" s="2">
        <v>814.2</v>
      </c>
      <c r="D47" s="2">
        <v>94.9</v>
      </c>
      <c r="E47" s="2">
        <f t="shared" si="5"/>
        <v>11.655612871530337</v>
      </c>
      <c r="F47" s="2">
        <v>189.9</v>
      </c>
      <c r="G47" s="56">
        <f t="shared" si="4"/>
        <v>-95</v>
      </c>
      <c r="H47" s="56">
        <v>65.5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</row>
    <row r="48" spans="1:63" s="35" customFormat="1" ht="12.75">
      <c r="A48" s="33" t="s">
        <v>15</v>
      </c>
      <c r="B48" s="69" t="s">
        <v>16</v>
      </c>
      <c r="C48" s="34">
        <f>SUM(C49:C50)</f>
        <v>70711.3</v>
      </c>
      <c r="D48" s="34">
        <f>SUM(D49:D50)</f>
        <v>40241</v>
      </c>
      <c r="E48" s="34">
        <f t="shared" si="5"/>
        <v>56.908867465313186</v>
      </c>
      <c r="F48" s="34">
        <f>SUM(F49:F50)</f>
        <v>23431.3</v>
      </c>
      <c r="G48" s="34">
        <f t="shared" si="4"/>
        <v>16809.7</v>
      </c>
      <c r="H48" s="34">
        <v>29.9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</row>
    <row r="49" spans="1:63" ht="12.75">
      <c r="A49" s="10" t="s">
        <v>88</v>
      </c>
      <c r="B49" s="71" t="s">
        <v>32</v>
      </c>
      <c r="C49" s="2">
        <v>69377.8</v>
      </c>
      <c r="D49" s="2">
        <v>40108.5</v>
      </c>
      <c r="E49" s="2">
        <f t="shared" si="5"/>
        <v>57.81172075217144</v>
      </c>
      <c r="F49" s="2">
        <v>23153.8</v>
      </c>
      <c r="G49" s="56">
        <f t="shared" si="4"/>
        <v>16954.7</v>
      </c>
      <c r="H49" s="56">
        <v>29.9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</row>
    <row r="50" spans="1:63" ht="12.75">
      <c r="A50" s="10" t="s">
        <v>17</v>
      </c>
      <c r="B50" s="70" t="s">
        <v>18</v>
      </c>
      <c r="C50" s="2">
        <v>1333.5</v>
      </c>
      <c r="D50" s="2">
        <v>132.5</v>
      </c>
      <c r="E50" s="2">
        <f>D50/C50*100</f>
        <v>9.936257967754031</v>
      </c>
      <c r="F50" s="2">
        <v>277.5</v>
      </c>
      <c r="G50" s="56">
        <f t="shared" si="4"/>
        <v>-145</v>
      </c>
      <c r="H50" s="56">
        <v>36.1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</row>
    <row r="51" spans="1:63" s="35" customFormat="1" ht="12.75">
      <c r="A51" s="33" t="s">
        <v>19</v>
      </c>
      <c r="B51" s="69" t="s">
        <v>20</v>
      </c>
      <c r="C51" s="34">
        <f>SUM(C52:C54)</f>
        <v>108600.79999999999</v>
      </c>
      <c r="D51" s="34">
        <f>SUM(D52:D54)</f>
        <v>71248</v>
      </c>
      <c r="E51" s="34">
        <f t="shared" si="5"/>
        <v>65.60540990489942</v>
      </c>
      <c r="F51" s="34">
        <f>SUM(F52:F54)</f>
        <v>50002.8</v>
      </c>
      <c r="G51" s="34">
        <f t="shared" si="4"/>
        <v>21245.199999999997</v>
      </c>
      <c r="H51" s="34">
        <v>61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</row>
    <row r="52" spans="1:63" ht="12.75">
      <c r="A52" s="45" t="s">
        <v>68</v>
      </c>
      <c r="B52" s="70" t="s">
        <v>54</v>
      </c>
      <c r="C52" s="2">
        <v>44249.1</v>
      </c>
      <c r="D52" s="2">
        <v>37979.5</v>
      </c>
      <c r="E52" s="2">
        <f t="shared" si="5"/>
        <v>85.83112424885478</v>
      </c>
      <c r="F52" s="2">
        <v>21859</v>
      </c>
      <c r="G52" s="56">
        <f t="shared" si="4"/>
        <v>16120.5</v>
      </c>
      <c r="H52" s="56">
        <v>55.3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</row>
    <row r="53" spans="1:63" ht="12.75">
      <c r="A53" s="10" t="s">
        <v>21</v>
      </c>
      <c r="B53" s="70" t="s">
        <v>22</v>
      </c>
      <c r="C53" s="2">
        <v>18892</v>
      </c>
      <c r="D53" s="2">
        <v>11142.4</v>
      </c>
      <c r="E53" s="2">
        <f t="shared" si="5"/>
        <v>58.97946220622485</v>
      </c>
      <c r="F53" s="2">
        <v>9057.8</v>
      </c>
      <c r="G53" s="56">
        <f t="shared" si="4"/>
        <v>2084.6000000000004</v>
      </c>
      <c r="H53" s="56">
        <v>59.1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</row>
    <row r="54" spans="1:63" ht="20.25" customHeight="1">
      <c r="A54" s="10" t="s">
        <v>56</v>
      </c>
      <c r="B54" s="70" t="s">
        <v>57</v>
      </c>
      <c r="C54" s="2">
        <v>45459.7</v>
      </c>
      <c r="D54" s="2">
        <v>22126.1</v>
      </c>
      <c r="E54" s="2">
        <f t="shared" si="5"/>
        <v>48.671900606471226</v>
      </c>
      <c r="F54" s="2">
        <v>19086</v>
      </c>
      <c r="G54" s="56">
        <f t="shared" si="4"/>
        <v>3040.0999999999985</v>
      </c>
      <c r="H54" s="56">
        <v>70.3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</row>
    <row r="55" spans="1:63" ht="20.25" customHeight="1">
      <c r="A55" s="33" t="s">
        <v>82</v>
      </c>
      <c r="B55" s="69" t="s">
        <v>83</v>
      </c>
      <c r="C55" s="34">
        <f>C56</f>
        <v>25</v>
      </c>
      <c r="D55" s="34">
        <f>D56</f>
        <v>25</v>
      </c>
      <c r="E55" s="34">
        <f t="shared" si="5"/>
        <v>100</v>
      </c>
      <c r="F55" s="34">
        <v>0</v>
      </c>
      <c r="G55" s="34">
        <f t="shared" si="4"/>
        <v>25</v>
      </c>
      <c r="H55" s="34">
        <v>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</row>
    <row r="56" spans="1:63" ht="20.25" customHeight="1">
      <c r="A56" s="10" t="s">
        <v>84</v>
      </c>
      <c r="B56" s="70" t="s">
        <v>85</v>
      </c>
      <c r="C56" s="2">
        <v>25</v>
      </c>
      <c r="D56" s="2">
        <v>25</v>
      </c>
      <c r="E56" s="2">
        <f t="shared" si="5"/>
        <v>100</v>
      </c>
      <c r="F56" s="2">
        <v>0</v>
      </c>
      <c r="G56" s="56">
        <f t="shared" si="4"/>
        <v>25</v>
      </c>
      <c r="H56" s="56">
        <v>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</row>
    <row r="57" spans="1:63" ht="13.5" customHeight="1">
      <c r="A57" s="33" t="s">
        <v>72</v>
      </c>
      <c r="B57" s="69" t="s">
        <v>73</v>
      </c>
      <c r="C57" s="34">
        <f>SUM(C58)</f>
        <v>148</v>
      </c>
      <c r="D57" s="34">
        <f>SUM(D58)</f>
        <v>86.4</v>
      </c>
      <c r="E57" s="34">
        <f>D57/C57*100</f>
        <v>58.37837837837838</v>
      </c>
      <c r="F57" s="34">
        <f>SUM(F58)</f>
        <v>88.2</v>
      </c>
      <c r="G57" s="34">
        <f t="shared" si="4"/>
        <v>-1.7999999999999972</v>
      </c>
      <c r="H57" s="34">
        <v>61.7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</row>
    <row r="58" spans="1:63" ht="13.5" customHeight="1">
      <c r="A58" s="10" t="s">
        <v>87</v>
      </c>
      <c r="B58" s="70" t="s">
        <v>74</v>
      </c>
      <c r="C58" s="2">
        <v>148</v>
      </c>
      <c r="D58" s="2">
        <v>86.4</v>
      </c>
      <c r="E58" s="2">
        <f>D58/C58*100</f>
        <v>58.37837837837838</v>
      </c>
      <c r="F58" s="2">
        <v>88.2</v>
      </c>
      <c r="G58" s="56">
        <f t="shared" si="4"/>
        <v>-1.7999999999999972</v>
      </c>
      <c r="H58" s="56">
        <v>61.7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</row>
    <row r="59" spans="1:63" s="35" customFormat="1" ht="12.75">
      <c r="A59" s="33" t="s">
        <v>47</v>
      </c>
      <c r="B59" s="69" t="s">
        <v>23</v>
      </c>
      <c r="C59" s="34">
        <f>SUM(C60:C60)</f>
        <v>1993.9</v>
      </c>
      <c r="D59" s="34">
        <f>SUM(D60:D60)</f>
        <v>1499.3</v>
      </c>
      <c r="E59" s="34">
        <f t="shared" si="5"/>
        <v>75.19434274537339</v>
      </c>
      <c r="F59" s="34">
        <f>SUM(F60:F60)</f>
        <v>1434.1</v>
      </c>
      <c r="G59" s="34">
        <f t="shared" si="4"/>
        <v>65.20000000000005</v>
      </c>
      <c r="H59" s="34">
        <v>71.2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</row>
    <row r="60" spans="1:63" ht="12.75">
      <c r="A60" s="10" t="s">
        <v>24</v>
      </c>
      <c r="B60" s="70" t="s">
        <v>25</v>
      </c>
      <c r="C60" s="2">
        <v>1993.9</v>
      </c>
      <c r="D60" s="2">
        <v>1499.3</v>
      </c>
      <c r="E60" s="2">
        <f t="shared" si="5"/>
        <v>75.19434274537339</v>
      </c>
      <c r="F60" s="2">
        <v>1434.1</v>
      </c>
      <c r="G60" s="56">
        <f t="shared" si="4"/>
        <v>65.20000000000005</v>
      </c>
      <c r="H60" s="56">
        <v>71.2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</row>
    <row r="61" spans="1:63" s="35" customFormat="1" ht="12.75">
      <c r="A61" s="33" t="s">
        <v>26</v>
      </c>
      <c r="B61" s="69" t="s">
        <v>27</v>
      </c>
      <c r="C61" s="34">
        <f>SUM(C62:C64)</f>
        <v>1057.5</v>
      </c>
      <c r="D61" s="34">
        <f>SUM(D62:D64)</f>
        <v>907.5</v>
      </c>
      <c r="E61" s="34">
        <f t="shared" si="5"/>
        <v>85.81560283687944</v>
      </c>
      <c r="F61" s="34">
        <f>SUM(F62:F64)</f>
        <v>908.1999999999999</v>
      </c>
      <c r="G61" s="34">
        <f t="shared" si="4"/>
        <v>-0.6999999999999318</v>
      </c>
      <c r="H61" s="34">
        <v>61.5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</row>
    <row r="62" spans="1:63" ht="12.75">
      <c r="A62" s="10" t="s">
        <v>28</v>
      </c>
      <c r="B62" s="70">
        <v>1001</v>
      </c>
      <c r="C62" s="2">
        <v>230</v>
      </c>
      <c r="D62" s="2">
        <v>187.2</v>
      </c>
      <c r="E62" s="2">
        <f t="shared" si="5"/>
        <v>81.39130434782608</v>
      </c>
      <c r="F62" s="2">
        <v>165.4</v>
      </c>
      <c r="G62" s="56">
        <f t="shared" si="4"/>
        <v>21.799999999999983</v>
      </c>
      <c r="H62" s="56">
        <v>96.2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</row>
    <row r="63" spans="1:63" ht="12.75">
      <c r="A63" s="10" t="s">
        <v>92</v>
      </c>
      <c r="B63" s="70">
        <v>1003</v>
      </c>
      <c r="C63" s="2">
        <v>10</v>
      </c>
      <c r="D63" s="2">
        <v>10</v>
      </c>
      <c r="E63" s="2">
        <f t="shared" si="5"/>
        <v>100</v>
      </c>
      <c r="F63" s="2">
        <v>0</v>
      </c>
      <c r="G63" s="56">
        <f t="shared" si="4"/>
        <v>10</v>
      </c>
      <c r="H63" s="56">
        <v>0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</row>
    <row r="64" spans="1:63" ht="12.75">
      <c r="A64" s="10" t="s">
        <v>71</v>
      </c>
      <c r="B64" s="70">
        <v>1006</v>
      </c>
      <c r="C64" s="2">
        <v>817.5</v>
      </c>
      <c r="D64" s="2">
        <v>710.3</v>
      </c>
      <c r="E64" s="2">
        <f t="shared" si="5"/>
        <v>86.8868501529052</v>
      </c>
      <c r="F64" s="2">
        <v>742.8</v>
      </c>
      <c r="G64" s="56">
        <f t="shared" si="4"/>
        <v>-32.5</v>
      </c>
      <c r="H64" s="56">
        <v>90.9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</row>
    <row r="65" spans="1:63" s="35" customFormat="1" ht="12.75">
      <c r="A65" s="33" t="s">
        <v>48</v>
      </c>
      <c r="B65" s="72" t="s">
        <v>29</v>
      </c>
      <c r="C65" s="34">
        <f>SUM(C66:C66)</f>
        <v>787</v>
      </c>
      <c r="D65" s="34">
        <f>SUM(D66:D66)</f>
        <v>616.3</v>
      </c>
      <c r="E65" s="34">
        <f t="shared" si="5"/>
        <v>78.3100381194409</v>
      </c>
      <c r="F65" s="34">
        <f>SUM(F66:F66)</f>
        <v>489</v>
      </c>
      <c r="G65" s="34">
        <f t="shared" si="4"/>
        <v>127.29999999999995</v>
      </c>
      <c r="H65" s="34">
        <v>84.3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</row>
    <row r="66" spans="1:63" ht="12.75">
      <c r="A66" s="10" t="s">
        <v>58</v>
      </c>
      <c r="B66" s="71">
        <v>1102</v>
      </c>
      <c r="C66" s="2">
        <v>787</v>
      </c>
      <c r="D66" s="2">
        <v>616.3</v>
      </c>
      <c r="E66" s="2">
        <f t="shared" si="5"/>
        <v>78.3100381194409</v>
      </c>
      <c r="F66" s="2">
        <v>489</v>
      </c>
      <c r="G66" s="56">
        <f t="shared" si="4"/>
        <v>127.29999999999995</v>
      </c>
      <c r="H66" s="64">
        <v>84.3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</row>
    <row r="67" spans="1:63" ht="26.25">
      <c r="A67" s="33" t="s">
        <v>31</v>
      </c>
      <c r="B67" s="72" t="s">
        <v>49</v>
      </c>
      <c r="C67" s="34">
        <f>SUM(C68:C68)</f>
        <v>24</v>
      </c>
      <c r="D67" s="34">
        <f>SUM(D68:D68)</f>
        <v>0</v>
      </c>
      <c r="E67" s="34">
        <f t="shared" si="5"/>
        <v>0</v>
      </c>
      <c r="F67" s="34">
        <f>SUM(F68:F68)</f>
        <v>0</v>
      </c>
      <c r="G67" s="34">
        <f t="shared" si="4"/>
        <v>0</v>
      </c>
      <c r="H67" s="34">
        <v>0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</row>
    <row r="68" spans="1:63" ht="26.25">
      <c r="A68" s="10" t="s">
        <v>86</v>
      </c>
      <c r="B68" s="71" t="s">
        <v>50</v>
      </c>
      <c r="C68" s="2">
        <v>24</v>
      </c>
      <c r="D68" s="2">
        <v>0</v>
      </c>
      <c r="E68" s="2">
        <f t="shared" si="5"/>
        <v>0</v>
      </c>
      <c r="F68" s="2">
        <v>0</v>
      </c>
      <c r="G68" s="56">
        <f t="shared" si="4"/>
        <v>0</v>
      </c>
      <c r="H68" s="56">
        <v>0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</row>
    <row r="69" spans="1:63" s="44" customFormat="1" ht="12.75">
      <c r="A69" s="41" t="s">
        <v>30</v>
      </c>
      <c r="B69" s="42"/>
      <c r="C69" s="43">
        <f>SUM(C40+C46+C48+C51+C57+C59+C61+C65+C67+C55)</f>
        <v>194963.99999999997</v>
      </c>
      <c r="D69" s="43">
        <f>SUM(D40+D46+D48+D51+D57+D59+D61+D65+D67+D55)</f>
        <v>117598.6</v>
      </c>
      <c r="E69" s="43">
        <f t="shared" si="5"/>
        <v>60.31811001005315</v>
      </c>
      <c r="F69" s="43">
        <f>F40+F46+F48+F51++F55+F57+F59+F61+F65+F67</f>
        <v>79903.5</v>
      </c>
      <c r="G69" s="43">
        <f t="shared" si="4"/>
        <v>37695.100000000006</v>
      </c>
      <c r="H69" s="43">
        <v>46.5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</row>
    <row r="70" spans="1:63" ht="26.25">
      <c r="A70" s="10" t="s">
        <v>51</v>
      </c>
      <c r="B70" s="17"/>
      <c r="C70" s="2">
        <v>-16096.4</v>
      </c>
      <c r="D70" s="2">
        <f>D37-D69</f>
        <v>12724.699999999997</v>
      </c>
      <c r="E70" s="2" t="s">
        <v>59</v>
      </c>
      <c r="F70" s="2">
        <v>1029</v>
      </c>
      <c r="G70" s="2"/>
      <c r="H70" s="2" t="s">
        <v>59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</row>
    <row r="71" spans="1:51" ht="12.75">
      <c r="A71" s="11"/>
      <c r="B71" s="18"/>
      <c r="C71" s="12"/>
      <c r="D71" s="12"/>
      <c r="E71" s="13"/>
      <c r="F71" s="12"/>
      <c r="G71" s="14"/>
      <c r="H71" s="13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</row>
    <row r="72" spans="1:51" ht="26.25" customHeight="1">
      <c r="A72" s="11"/>
      <c r="B72" s="18"/>
      <c r="C72" s="77"/>
      <c r="D72" s="77"/>
      <c r="E72" s="77"/>
      <c r="F72" s="77"/>
      <c r="G72" s="77"/>
      <c r="H72" s="77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</row>
    <row r="73" spans="1:51" ht="12.75">
      <c r="A73" s="15"/>
      <c r="B73" s="19"/>
      <c r="C73" s="15"/>
      <c r="D73" s="15"/>
      <c r="E73" s="15"/>
      <c r="F73" s="15"/>
      <c r="G73" s="15"/>
      <c r="H73" s="15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</row>
    <row r="74" spans="9:51" ht="12.75"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</row>
    <row r="75" spans="9:51" ht="12.75"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</row>
    <row r="76" spans="9:51" ht="12.75"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</row>
  </sheetData>
  <sheetProtection/>
  <mergeCells count="3">
    <mergeCell ref="A2:H2"/>
    <mergeCell ref="C72:H72"/>
    <mergeCell ref="A38:H38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2017-10-10T10:56:56Z</cp:lastPrinted>
  <dcterms:created xsi:type="dcterms:W3CDTF">2009-04-28T07:05:16Z</dcterms:created>
  <dcterms:modified xsi:type="dcterms:W3CDTF">2017-10-10T12:30:42Z</dcterms:modified>
  <cp:category/>
  <cp:version/>
  <cp:contentType/>
  <cp:contentStatus/>
</cp:coreProperties>
</file>